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§계약_2023\23-044호_우크라 키이우MP\2. 입찰기안\붙임5. 입찰관련양식(23-044호, 우크라 키이우MP)\"/>
    </mc:Choice>
  </mc:AlternateContent>
  <bookViews>
    <workbookView xWindow="0" yWindow="0" windowWidth="28800" windowHeight="11625" tabRatio="598"/>
  </bookViews>
  <sheets>
    <sheet name="자체정량평가표" sheetId="2" r:id="rId1"/>
  </sheets>
  <definedNames>
    <definedName name="_xlnm.Print_Area" localSheetId="0">자체정량평가표!$A$1:$M$48</definedName>
  </definedNames>
  <calcPr calcId="162913"/>
</workbook>
</file>

<file path=xl/calcChain.xml><?xml version="1.0" encoding="utf-8"?>
<calcChain xmlns="http://schemas.openxmlformats.org/spreadsheetml/2006/main"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H44" i="2" s="1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<sst xmlns="http://schemas.openxmlformats.org/spreadsheetml/2006/main" count="135" uniqueCount="86">
  <si>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</si>
  <si>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</si>
  <si>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</si>
  <si>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</si>
  <si>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</si>
  <si>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</si>
  <si>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</si>
  <si>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</si>
  <si>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</si>
  <si>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</si>
  <si>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</si>
  <si>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</si>
  <si>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</si>
  <si>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</si>
  <si>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</si>
  <si>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</si>
  <si>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</si>
  <si>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</si>
  <si>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</si>
  <si>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</si>
  <si>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</si>
  <si>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</si>
  <si>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</si>
  <si>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</si>
  <si>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</si>
  <si>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</si>
  <si>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</si>
  <si>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</si>
  <si>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</si>
  <si>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</si>
  <si>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</si>
  <si>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</si>
  <si>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</si>
  <si>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</si>
  <si>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</si>
  <si>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</si>
  <si>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</si>
  <si>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</si>
  <si>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</si>
  <si>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</si>
  <si>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</si>
  <si>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</si>
  <si>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</si>
  <si>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</si>
  <si>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</si>
  <si>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</si>
  <si>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</si>
  <si>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</si>
  <si>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</si>
  <si>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</si>
  <si>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</si>
  <si>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</si>
  <si>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</si>
  <si>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</si>
  <si>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</si>
  <si>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</si>
  <si>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</si>
  <si>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</si>
  <si>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</si>
  <si>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</si>
  <si>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</si>
  <si>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</si>
  <si>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</si>
  <si>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</si>
  <si>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</si>
  <si>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</si>
  <si>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</si>
  <si>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</si>
  <si>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</si>
  <si>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</si>
  <si>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</si>
  <si>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</si>
  <si>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</si>
  <si>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</si>
  <si>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</si>
  <si>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</si>
  <si>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</si>
  <si>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</si>
  <si>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</si>
  <si>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역량강화</t>
    <phoneticPr fontId="16" type="noConversion"/>
  </si>
  <si>
    <t>현황조사</t>
    <phoneticPr fontId="16" type="noConversion"/>
  </si>
  <si>
    <t>기술분야</t>
    <phoneticPr fontId="16" type="noConversion"/>
  </si>
  <si>
    <t>OO회사/ OO회사 / OO회사</t>
    <phoneticPr fontId="16" type="noConversion"/>
  </si>
  <si>
    <t>OO회사</t>
    <phoneticPr fontId="16" type="noConversion"/>
  </si>
  <si>
    <t>OO회사</t>
    <phoneticPr fontId="16" type="noConversion"/>
  </si>
  <si>
    <t>우크라이나 키이우지역 교통 마스터플랜 수립 1단계 - 공간개발 및 재건계획 수립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</si>
</sst>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28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41" fontId="20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B7" sqref="B7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21" t="s">
        <v>85</v>
      </c>
      <c r="B1" s="121"/>
      <c r="C1" s="121"/>
      <c r="D1" s="121"/>
      <c r="E1" s="121"/>
      <c r="G1" s="61" t="s">
        <v>28</v>
      </c>
      <c r="H1" s="57">
        <v>1200000000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22" t="s">
        <v>82</v>
      </c>
      <c r="C2" s="123"/>
      <c r="D2" s="123"/>
      <c r="E2" s="123"/>
      <c r="F2" s="9"/>
      <c r="G2" s="60"/>
    </row>
    <row r="3" spans="1:13" ht="30" customHeight="1" x14ac:dyDescent="0.3">
      <c r="A3" s="124" t="s">
        <v>31</v>
      </c>
      <c r="B3" s="124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5" t="s">
        <v>21</v>
      </c>
      <c r="B4" s="125"/>
      <c r="C4" s="39">
        <v>12</v>
      </c>
      <c r="D4" s="40">
        <f>M22</f>
        <v>11.4</v>
      </c>
      <c r="E4" s="126">
        <f>SUM(D4:D6)</f>
        <v>28.4</v>
      </c>
      <c r="F4" s="9"/>
      <c r="G4" s="60"/>
      <c r="H4" s="58"/>
    </row>
    <row r="5" spans="1:13" ht="30" customHeight="1" x14ac:dyDescent="0.3">
      <c r="A5" s="125" t="s">
        <v>8</v>
      </c>
      <c r="B5" s="125"/>
      <c r="C5" s="39">
        <v>10</v>
      </c>
      <c r="D5" s="40">
        <f>+M39</f>
        <v>9</v>
      </c>
      <c r="E5" s="127"/>
      <c r="F5" s="9"/>
      <c r="G5" s="62"/>
      <c r="H5" s="58"/>
    </row>
    <row r="6" spans="1:13" ht="30" customHeight="1" x14ac:dyDescent="0.3">
      <c r="A6" s="125" t="s">
        <v>24</v>
      </c>
      <c r="B6" s="125"/>
      <c r="C6" s="39">
        <v>8</v>
      </c>
      <c r="D6" s="40">
        <f>H47</f>
        <v>8</v>
      </c>
      <c r="E6" s="127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6" t="s">
        <v>34</v>
      </c>
      <c r="B8" s="117"/>
      <c r="C8" s="118"/>
      <c r="D8" s="119" t="s">
        <v>9</v>
      </c>
      <c r="E8" s="119"/>
      <c r="F8" s="119"/>
      <c r="G8" s="119"/>
      <c r="H8" s="119"/>
      <c r="I8" s="119"/>
      <c r="J8" s="119"/>
      <c r="K8" s="119"/>
      <c r="L8" s="119"/>
      <c r="M8" s="120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0" t="s">
        <v>80</v>
      </c>
      <c r="B10" s="96" t="s">
        <v>83</v>
      </c>
      <c r="C10" s="96" t="s">
        <v>51</v>
      </c>
      <c r="D10" s="79" t="s">
        <v>50</v>
      </c>
      <c r="E10" s="79" t="s">
        <v>52</v>
      </c>
      <c r="F10" s="80">
        <v>831668640</v>
      </c>
      <c r="G10" s="81">
        <v>0.47810000000000002</v>
      </c>
      <c r="H10" s="82">
        <f>F10*G10</f>
        <v>397620776.78400004</v>
      </c>
      <c r="I10" s="113">
        <f>SUM(H10:H13)</f>
        <v>860725276.78400004</v>
      </c>
      <c r="J10" s="114">
        <f>I10/H$1</f>
        <v>0.71727106398666673</v>
      </c>
      <c r="K10" s="110">
        <v>2</v>
      </c>
      <c r="L10" s="111">
        <f>IF(AND(J10&gt;=1),1,IF(AND(J10&lt;1,J10&gt;=0.7),0.9,IF(AND(J10&lt;0.7,J10&gt;=0.4),0.8,0.7)))</f>
        <v>0.9</v>
      </c>
      <c r="M10" s="112">
        <f>K10*L10</f>
        <v>1.8</v>
      </c>
    </row>
    <row r="11" spans="1:13" ht="35.1" customHeight="1" x14ac:dyDescent="0.3">
      <c r="A11" s="110"/>
      <c r="B11" s="96"/>
      <c r="C11" s="96"/>
      <c r="D11" s="79" t="s">
        <v>50</v>
      </c>
      <c r="E11" s="79" t="s">
        <v>53</v>
      </c>
      <c r="F11" s="80">
        <v>467875000</v>
      </c>
      <c r="G11" s="81">
        <v>0.4</v>
      </c>
      <c r="H11" s="82">
        <f t="shared" ref="H11:H13" si="0">F11*G11</f>
        <v>187150000</v>
      </c>
      <c r="I11" s="113"/>
      <c r="J11" s="114"/>
      <c r="K11" s="110"/>
      <c r="L11" s="111"/>
      <c r="M11" s="112"/>
    </row>
    <row r="12" spans="1:13" ht="35.1" customHeight="1" x14ac:dyDescent="0.3">
      <c r="A12" s="110"/>
      <c r="B12" s="96"/>
      <c r="C12" s="96"/>
      <c r="D12" s="79" t="s">
        <v>50</v>
      </c>
      <c r="E12" s="79" t="s">
        <v>54</v>
      </c>
      <c r="F12" s="80">
        <v>1221000000</v>
      </c>
      <c r="G12" s="81">
        <v>4.5045045045045043E-2</v>
      </c>
      <c r="H12" s="82">
        <f t="shared" si="0"/>
        <v>55000000</v>
      </c>
      <c r="I12" s="113"/>
      <c r="J12" s="114"/>
      <c r="K12" s="110"/>
      <c r="L12" s="111"/>
      <c r="M12" s="112"/>
    </row>
    <row r="13" spans="1:13" ht="35.1" customHeight="1" x14ac:dyDescent="0.3">
      <c r="A13" s="110"/>
      <c r="B13" s="96"/>
      <c r="C13" s="96"/>
      <c r="D13" s="79" t="s">
        <v>50</v>
      </c>
      <c r="E13" s="79" t="s">
        <v>55</v>
      </c>
      <c r="F13" s="80">
        <v>220954500</v>
      </c>
      <c r="G13" s="81">
        <v>1</v>
      </c>
      <c r="H13" s="82">
        <f t="shared" si="0"/>
        <v>220954500</v>
      </c>
      <c r="I13" s="113"/>
      <c r="J13" s="114"/>
      <c r="K13" s="110"/>
      <c r="L13" s="111"/>
      <c r="M13" s="112"/>
    </row>
    <row r="14" spans="1:13" ht="35.1" customHeight="1" x14ac:dyDescent="0.3">
      <c r="A14" s="110" t="s">
        <v>81</v>
      </c>
      <c r="B14" s="96" t="s">
        <v>83</v>
      </c>
      <c r="C14" s="96" t="s">
        <v>51</v>
      </c>
      <c r="D14" s="79" t="s">
        <v>50</v>
      </c>
      <c r="E14" s="79" t="s">
        <v>56</v>
      </c>
      <c r="F14" s="80">
        <v>251000000</v>
      </c>
      <c r="G14" s="81">
        <v>1</v>
      </c>
      <c r="H14" s="82">
        <f>G14*F14</f>
        <v>251000000</v>
      </c>
      <c r="I14" s="115">
        <f>SUM(H14:H17)</f>
        <v>21041109800</v>
      </c>
      <c r="J14" s="114">
        <f>I14/H$1</f>
        <v>17.534258166666667</v>
      </c>
      <c r="K14" s="110">
        <v>8</v>
      </c>
      <c r="L14" s="111">
        <f t="shared" ref="L14" si="1">IF(AND(J14&gt;=1),1,IF(AND(J14&lt;1,J14&gt;=0.7),0.9,IF(AND(J14&lt;0.7,J14&gt;=0.4),0.8,0.7)))</f>
        <v>1</v>
      </c>
      <c r="M14" s="112">
        <f t="shared" ref="M14" si="2">K14*L14</f>
        <v>8</v>
      </c>
    </row>
    <row r="15" spans="1:13" ht="35.1" customHeight="1" x14ac:dyDescent="0.3">
      <c r="A15" s="110"/>
      <c r="B15" s="96"/>
      <c r="C15" s="96"/>
      <c r="D15" s="79" t="s">
        <v>50</v>
      </c>
      <c r="E15" s="79" t="s">
        <v>57</v>
      </c>
      <c r="F15" s="80">
        <v>20275000000</v>
      </c>
      <c r="G15" s="81">
        <v>1</v>
      </c>
      <c r="H15" s="82">
        <f t="shared" ref="H15:H17" si="3">G15*F15</f>
        <v>20275000000</v>
      </c>
      <c r="I15" s="115"/>
      <c r="J15" s="114"/>
      <c r="K15" s="110"/>
      <c r="L15" s="111"/>
      <c r="M15" s="112"/>
    </row>
    <row r="16" spans="1:13" ht="35.1" customHeight="1" x14ac:dyDescent="0.3">
      <c r="A16" s="110"/>
      <c r="B16" s="96"/>
      <c r="C16" s="96"/>
      <c r="D16" s="79" t="s">
        <v>50</v>
      </c>
      <c r="E16" s="79" t="s">
        <v>58</v>
      </c>
      <c r="F16" s="80">
        <v>174200000</v>
      </c>
      <c r="G16" s="81">
        <v>1</v>
      </c>
      <c r="H16" s="82">
        <f t="shared" si="3"/>
        <v>174200000</v>
      </c>
      <c r="I16" s="115"/>
      <c r="J16" s="114"/>
      <c r="K16" s="110"/>
      <c r="L16" s="111"/>
      <c r="M16" s="112"/>
    </row>
    <row r="17" spans="1:13" ht="35.1" customHeight="1" x14ac:dyDescent="0.3">
      <c r="A17" s="110"/>
      <c r="B17" s="96"/>
      <c r="C17" s="96"/>
      <c r="D17" s="79" t="s">
        <v>50</v>
      </c>
      <c r="E17" s="79" t="s">
        <v>59</v>
      </c>
      <c r="F17" s="80">
        <v>340909800</v>
      </c>
      <c r="G17" s="81">
        <v>1</v>
      </c>
      <c r="H17" s="82">
        <f t="shared" si="3"/>
        <v>340909800</v>
      </c>
      <c r="I17" s="115"/>
      <c r="J17" s="114"/>
      <c r="K17" s="110"/>
      <c r="L17" s="111"/>
      <c r="M17" s="112"/>
    </row>
    <row r="18" spans="1:13" ht="35.1" customHeight="1" x14ac:dyDescent="0.3">
      <c r="A18" s="110" t="s">
        <v>79</v>
      </c>
      <c r="B18" s="96" t="s">
        <v>83</v>
      </c>
      <c r="C18" s="96" t="s">
        <v>51</v>
      </c>
      <c r="D18" s="79" t="s">
        <v>50</v>
      </c>
      <c r="E18" s="79" t="s">
        <v>60</v>
      </c>
      <c r="F18" s="80">
        <v>957960000</v>
      </c>
      <c r="G18" s="81">
        <v>0.32</v>
      </c>
      <c r="H18" s="82">
        <f>F18*G18</f>
        <v>306547200</v>
      </c>
      <c r="I18" s="113">
        <f>SUM(H18:H21)</f>
        <v>604806275.67999995</v>
      </c>
      <c r="J18" s="114">
        <f>I18/H$1</f>
        <v>0.50400522973333328</v>
      </c>
      <c r="K18" s="110">
        <v>2</v>
      </c>
      <c r="L18" s="111">
        <f t="shared" ref="L18" si="4">IF(AND(J18&gt;=1),1,IF(AND(J18&lt;1,J18&gt;=0.7),0.9,IF(AND(J18&lt;0.7,J18&gt;=0.4),0.8,0.7)))</f>
        <v>0.8</v>
      </c>
      <c r="M18" s="112">
        <f t="shared" ref="M18" si="5">K18*L18</f>
        <v>1.6</v>
      </c>
    </row>
    <row r="19" spans="1:13" ht="35.1" customHeight="1" x14ac:dyDescent="0.3">
      <c r="A19" s="110"/>
      <c r="B19" s="96"/>
      <c r="C19" s="96"/>
      <c r="D19" s="79" t="s">
        <v>50</v>
      </c>
      <c r="E19" s="79" t="s">
        <v>61</v>
      </c>
      <c r="F19" s="80">
        <v>732600000</v>
      </c>
      <c r="G19" s="81">
        <v>0.24299999999999999</v>
      </c>
      <c r="H19" s="82">
        <f t="shared" ref="H19:H21" si="6">F19*G19</f>
        <v>178021800</v>
      </c>
      <c r="I19" s="113"/>
      <c r="J19" s="114"/>
      <c r="K19" s="110"/>
      <c r="L19" s="111"/>
      <c r="M19" s="112"/>
    </row>
    <row r="20" spans="1:13" ht="35.1" customHeight="1" x14ac:dyDescent="0.3">
      <c r="A20" s="110"/>
      <c r="B20" s="96"/>
      <c r="C20" s="96"/>
      <c r="D20" s="79" t="s">
        <v>50</v>
      </c>
      <c r="E20" s="79" t="s">
        <v>62</v>
      </c>
      <c r="F20" s="80">
        <v>32581600</v>
      </c>
      <c r="G20" s="81">
        <v>0.16</v>
      </c>
      <c r="H20" s="82">
        <f t="shared" si="6"/>
        <v>5213056</v>
      </c>
      <c r="I20" s="113"/>
      <c r="J20" s="114"/>
      <c r="K20" s="110"/>
      <c r="L20" s="111"/>
      <c r="M20" s="112"/>
    </row>
    <row r="21" spans="1:13" ht="35.1" customHeight="1" x14ac:dyDescent="0.3">
      <c r="A21" s="110"/>
      <c r="B21" s="96"/>
      <c r="C21" s="96"/>
      <c r="D21" s="79" t="s">
        <v>50</v>
      </c>
      <c r="E21" s="79" t="s">
        <v>63</v>
      </c>
      <c r="F21" s="80">
        <v>479267582</v>
      </c>
      <c r="G21" s="81">
        <v>0.24</v>
      </c>
      <c r="H21" s="82">
        <f t="shared" si="6"/>
        <v>115024219.67999999</v>
      </c>
      <c r="I21" s="113"/>
      <c r="J21" s="114"/>
      <c r="K21" s="110"/>
      <c r="L21" s="111"/>
      <c r="M21" s="112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5" t="s">
        <v>17</v>
      </c>
      <c r="K22" s="76">
        <f>SUM(K10:K21)</f>
        <v>12</v>
      </c>
      <c r="L22" s="77"/>
      <c r="M22" s="78">
        <f>SUM(M10:M21)</f>
        <v>11.4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06" t="s">
        <v>34</v>
      </c>
      <c r="B25" s="107"/>
      <c r="C25" s="109"/>
      <c r="D25" s="94" t="s">
        <v>38</v>
      </c>
      <c r="E25" s="94"/>
      <c r="F25" s="94"/>
      <c r="G25" s="94"/>
      <c r="H25" s="94"/>
      <c r="I25" s="94"/>
      <c r="J25" s="94"/>
      <c r="K25" s="94"/>
      <c r="L25" s="94"/>
      <c r="M25" s="95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10" t="s">
        <v>80</v>
      </c>
      <c r="B27" s="96" t="s">
        <v>83</v>
      </c>
      <c r="C27" s="97">
        <v>0.4</v>
      </c>
      <c r="D27" s="79" t="s">
        <v>50</v>
      </c>
      <c r="E27" s="79" t="s">
        <v>64</v>
      </c>
      <c r="F27" s="80">
        <v>831668640</v>
      </c>
      <c r="G27" s="81">
        <v>0.47810000000000002</v>
      </c>
      <c r="H27" s="82">
        <v>397661210</v>
      </c>
      <c r="I27" s="86">
        <f>H27*C$27</f>
        <v>159064484</v>
      </c>
      <c r="J27" s="98">
        <f>SUM(I27:I38)/H1</f>
        <v>0.83000191000000001</v>
      </c>
      <c r="K27" s="100">
        <v>10</v>
      </c>
      <c r="L27" s="102">
        <f>IF(AND(J27&gt;=1),1,IF(AND(J27&lt;1,J27&gt;=0.7),0.9,IF(AND(J27&lt;0.7,J27&gt;=0.4),0.8,0.7)))</f>
        <v>0.9</v>
      </c>
      <c r="M27" s="104">
        <f>K27*L27</f>
        <v>9</v>
      </c>
    </row>
    <row r="28" spans="1:13" ht="35.1" customHeight="1" x14ac:dyDescent="0.3">
      <c r="A28" s="110"/>
      <c r="B28" s="96"/>
      <c r="C28" s="97"/>
      <c r="D28" s="79" t="s">
        <v>50</v>
      </c>
      <c r="E28" s="79" t="s">
        <v>65</v>
      </c>
      <c r="F28" s="80">
        <v>467875000</v>
      </c>
      <c r="G28" s="81">
        <v>0.4</v>
      </c>
      <c r="H28" s="82">
        <f>F28*G28</f>
        <v>187150000</v>
      </c>
      <c r="I28" s="86">
        <f>H28*C$27</f>
        <v>74860000</v>
      </c>
      <c r="J28" s="99"/>
      <c r="K28" s="101"/>
      <c r="L28" s="103"/>
      <c r="M28" s="105"/>
    </row>
    <row r="29" spans="1:13" ht="35.1" customHeight="1" x14ac:dyDescent="0.3">
      <c r="A29" s="110"/>
      <c r="B29" s="96"/>
      <c r="C29" s="97"/>
      <c r="D29" s="79" t="s">
        <v>50</v>
      </c>
      <c r="E29" s="79" t="s">
        <v>66</v>
      </c>
      <c r="F29" s="80">
        <v>1221000000</v>
      </c>
      <c r="G29" s="81">
        <v>4.5045045045045043E-2</v>
      </c>
      <c r="H29" s="82">
        <f>F29*G29</f>
        <v>55000000</v>
      </c>
      <c r="I29" s="86">
        <f>H29*C$27</f>
        <v>22000000</v>
      </c>
      <c r="J29" s="99"/>
      <c r="K29" s="101"/>
      <c r="L29" s="103"/>
      <c r="M29" s="105"/>
    </row>
    <row r="30" spans="1:13" ht="35.1" customHeight="1" x14ac:dyDescent="0.3">
      <c r="A30" s="110"/>
      <c r="B30" s="96"/>
      <c r="C30" s="97"/>
      <c r="D30" s="79" t="s">
        <v>50</v>
      </c>
      <c r="E30" s="79" t="s">
        <v>67</v>
      </c>
      <c r="F30" s="80">
        <v>220954500</v>
      </c>
      <c r="G30" s="81">
        <v>1</v>
      </c>
      <c r="H30" s="82">
        <f t="shared" ref="H30" si="7">F30*G30</f>
        <v>220954500</v>
      </c>
      <c r="I30" s="86">
        <f>H30*C$27</f>
        <v>88381800</v>
      </c>
      <c r="J30" s="99"/>
      <c r="K30" s="101"/>
      <c r="L30" s="103"/>
      <c r="M30" s="105"/>
    </row>
    <row r="31" spans="1:13" ht="35.1" customHeight="1" x14ac:dyDescent="0.3">
      <c r="A31" s="110" t="s">
        <v>81</v>
      </c>
      <c r="B31" s="96" t="s">
        <v>83</v>
      </c>
      <c r="C31" s="97">
        <v>0.4</v>
      </c>
      <c r="D31" s="79" t="s">
        <v>50</v>
      </c>
      <c r="E31" s="79" t="s">
        <v>68</v>
      </c>
      <c r="F31" s="84">
        <v>467875000</v>
      </c>
      <c r="G31" s="81">
        <v>1</v>
      </c>
      <c r="H31" s="85">
        <f t="shared" ref="H31:H32" si="8">F31*G31</f>
        <v>467875000</v>
      </c>
      <c r="I31" s="86">
        <f>H31*C$31</f>
        <v>187150000</v>
      </c>
      <c r="J31" s="99"/>
      <c r="K31" s="101"/>
      <c r="L31" s="103"/>
      <c r="M31" s="105"/>
    </row>
    <row r="32" spans="1:13" ht="35.1" customHeight="1" x14ac:dyDescent="0.3">
      <c r="A32" s="110"/>
      <c r="B32" s="96"/>
      <c r="C32" s="97"/>
      <c r="D32" s="79" t="s">
        <v>50</v>
      </c>
      <c r="E32" s="79" t="s">
        <v>69</v>
      </c>
      <c r="F32" s="84">
        <v>443250000</v>
      </c>
      <c r="G32" s="81">
        <v>1</v>
      </c>
      <c r="H32" s="85">
        <f t="shared" si="8"/>
        <v>443250000</v>
      </c>
      <c r="I32" s="86">
        <f>H32*C$31</f>
        <v>177300000</v>
      </c>
      <c r="J32" s="99"/>
      <c r="K32" s="101"/>
      <c r="L32" s="103"/>
      <c r="M32" s="105"/>
    </row>
    <row r="33" spans="1:13" ht="35.1" customHeight="1" x14ac:dyDescent="0.3">
      <c r="A33" s="110"/>
      <c r="B33" s="96"/>
      <c r="C33" s="97"/>
      <c r="D33" s="79" t="s">
        <v>50</v>
      </c>
      <c r="E33" s="79" t="s">
        <v>70</v>
      </c>
      <c r="F33" s="84">
        <v>621057000</v>
      </c>
      <c r="G33" s="81">
        <v>1</v>
      </c>
      <c r="H33" s="85">
        <v>272183000</v>
      </c>
      <c r="I33" s="86">
        <f>H33*C$31</f>
        <v>108873200</v>
      </c>
      <c r="J33" s="99"/>
      <c r="K33" s="101"/>
      <c r="L33" s="103"/>
      <c r="M33" s="105"/>
    </row>
    <row r="34" spans="1:13" ht="35.1" customHeight="1" x14ac:dyDescent="0.3">
      <c r="A34" s="110"/>
      <c r="B34" s="96"/>
      <c r="C34" s="97"/>
      <c r="D34" s="79" t="s">
        <v>50</v>
      </c>
      <c r="E34" s="79" t="s">
        <v>71</v>
      </c>
      <c r="F34" s="84">
        <v>669245530</v>
      </c>
      <c r="G34" s="81">
        <v>1</v>
      </c>
      <c r="H34" s="85">
        <v>205800000</v>
      </c>
      <c r="I34" s="86">
        <f>H34*C$31</f>
        <v>82320000</v>
      </c>
      <c r="J34" s="99"/>
      <c r="K34" s="101"/>
      <c r="L34" s="103"/>
      <c r="M34" s="105"/>
    </row>
    <row r="35" spans="1:13" ht="35.1" customHeight="1" x14ac:dyDescent="0.3">
      <c r="A35" s="110" t="s">
        <v>79</v>
      </c>
      <c r="B35" s="96" t="s">
        <v>83</v>
      </c>
      <c r="C35" s="97">
        <v>0.2</v>
      </c>
      <c r="D35" s="79" t="s">
        <v>50</v>
      </c>
      <c r="E35" s="79" t="s">
        <v>72</v>
      </c>
      <c r="F35" s="84">
        <v>957960000</v>
      </c>
      <c r="G35" s="81">
        <v>0.32</v>
      </c>
      <c r="H35" s="85">
        <v>147020000</v>
      </c>
      <c r="I35" s="86">
        <f>H35*C$35</f>
        <v>29404000</v>
      </c>
      <c r="J35" s="99"/>
      <c r="K35" s="101"/>
      <c r="L35" s="103"/>
      <c r="M35" s="105"/>
    </row>
    <row r="36" spans="1:13" ht="35.1" customHeight="1" x14ac:dyDescent="0.3">
      <c r="A36" s="110"/>
      <c r="B36" s="96"/>
      <c r="C36" s="97"/>
      <c r="D36" s="79" t="s">
        <v>50</v>
      </c>
      <c r="E36" s="79" t="s">
        <v>73</v>
      </c>
      <c r="F36" s="84">
        <v>732600000</v>
      </c>
      <c r="G36" s="81">
        <v>0.24299999999999999</v>
      </c>
      <c r="H36" s="85">
        <v>178021800</v>
      </c>
      <c r="I36" s="86">
        <f t="shared" ref="I36:I38" si="9">H36*C$35</f>
        <v>35604360</v>
      </c>
      <c r="J36" s="99"/>
      <c r="K36" s="101"/>
      <c r="L36" s="103"/>
      <c r="M36" s="105"/>
    </row>
    <row r="37" spans="1:13" ht="35.1" customHeight="1" x14ac:dyDescent="0.3">
      <c r="A37" s="110"/>
      <c r="B37" s="96"/>
      <c r="C37" s="97"/>
      <c r="D37" s="79" t="s">
        <v>50</v>
      </c>
      <c r="E37" s="79" t="s">
        <v>74</v>
      </c>
      <c r="F37" s="84">
        <v>32581600</v>
      </c>
      <c r="G37" s="81">
        <v>0.16</v>
      </c>
      <c r="H37" s="85">
        <v>23678240</v>
      </c>
      <c r="I37" s="86">
        <f t="shared" si="9"/>
        <v>4735648</v>
      </c>
      <c r="J37" s="99"/>
      <c r="K37" s="101"/>
      <c r="L37" s="103"/>
      <c r="M37" s="105"/>
    </row>
    <row r="38" spans="1:13" ht="35.1" customHeight="1" x14ac:dyDescent="0.3">
      <c r="A38" s="110"/>
      <c r="B38" s="96"/>
      <c r="C38" s="97"/>
      <c r="D38" s="79" t="s">
        <v>50</v>
      </c>
      <c r="E38" s="79" t="s">
        <v>75</v>
      </c>
      <c r="F38" s="84">
        <v>479267582</v>
      </c>
      <c r="G38" s="81">
        <v>0.24</v>
      </c>
      <c r="H38" s="85">
        <v>131544000</v>
      </c>
      <c r="I38" s="86">
        <f t="shared" si="9"/>
        <v>26308800</v>
      </c>
      <c r="J38" s="99"/>
      <c r="K38" s="101"/>
      <c r="L38" s="103"/>
      <c r="M38" s="10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9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6" t="s">
        <v>34</v>
      </c>
      <c r="B42" s="107"/>
      <c r="C42" s="108"/>
      <c r="D42" s="93" t="s">
        <v>23</v>
      </c>
      <c r="E42" s="94"/>
      <c r="F42" s="94"/>
      <c r="G42" s="94"/>
      <c r="H42" s="95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80</v>
      </c>
      <c r="B44" s="83" t="s">
        <v>84</v>
      </c>
      <c r="C44" s="89">
        <f>C27</f>
        <v>0.4</v>
      </c>
      <c r="D44" s="87" t="s">
        <v>47</v>
      </c>
      <c r="E44" s="73" t="s">
        <v>76</v>
      </c>
      <c r="F44" s="91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81</v>
      </c>
      <c r="B45" s="83" t="s">
        <v>84</v>
      </c>
      <c r="C45" s="90">
        <f>C31</f>
        <v>0.4</v>
      </c>
      <c r="D45" s="88" t="s">
        <v>49</v>
      </c>
      <c r="E45" s="74" t="s">
        <v>77</v>
      </c>
      <c r="F45" s="92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79</v>
      </c>
      <c r="B46" s="83" t="s">
        <v>84</v>
      </c>
      <c r="C46" s="90">
        <f>C35</f>
        <v>0.2</v>
      </c>
      <c r="D46" s="88" t="s">
        <v>49</v>
      </c>
      <c r="E46" s="74" t="s">
        <v>78</v>
      </c>
      <c r="F46" s="92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A1:E1"/>
    <mergeCell ref="B2:E2"/>
    <mergeCell ref="A3:B3"/>
    <mergeCell ref="A4:B4"/>
    <mergeCell ref="E4:E6"/>
    <mergeCell ref="A5:B5"/>
    <mergeCell ref="A6:B6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2023-09-05T23:12:05Z</cp:lastPrinted>
  <dcterms:created xsi:type="dcterms:W3CDTF">2020-08-11T07:59:09Z</dcterms:created>
  <dcterms:modified xsi:type="dcterms:W3CDTF">2023-11-21T08:04:35Z</dcterms:modified>
  <cp:version>1100.0100.01</cp:version>
</cp:coreProperties>
</file>